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120" yWindow="72" windowWidth="19320" windowHeight="11640" firstSheet="1" activeTab="1"/>
  </bookViews>
  <sheets>
    <sheet name="МП &quot;Содействие занятости&quot;" sheetId="1" state="hidden" r:id="rId1"/>
    <sheet name="Прил 3" sheetId="5" r:id="rId2"/>
  </sheets>
  <definedNames>
    <definedName name="_xlnm.Print_Area" localSheetId="1">'Прил 3'!$A$1:$T$28</definedName>
  </definedNames>
  <calcPr calcId="152511"/>
</workbook>
</file>

<file path=xl/calcChain.xml><?xml version="1.0" encoding="utf-8"?>
<calcChain xmlns="http://schemas.openxmlformats.org/spreadsheetml/2006/main">
  <c r="N24" i="5" l="1"/>
  <c r="Q25" i="5" l="1"/>
  <c r="U19" i="5" l="1"/>
  <c r="U16" i="5"/>
  <c r="U22" i="5"/>
  <c r="U25" i="5" l="1"/>
  <c r="E21" i="5" l="1"/>
  <c r="E18" i="5"/>
  <c r="P21" i="5" l="1"/>
  <c r="O21" i="5"/>
  <c r="N21" i="5"/>
  <c r="P18" i="5"/>
  <c r="O18" i="5"/>
  <c r="N18" i="5"/>
  <c r="L21" i="5" l="1"/>
  <c r="L18" i="5"/>
  <c r="K21" i="5"/>
  <c r="K18" i="5"/>
  <c r="D21" i="5"/>
  <c r="D18" i="5"/>
  <c r="M18" i="5" l="1"/>
  <c r="M21" i="5"/>
  <c r="M24" i="5" l="1"/>
  <c r="F22" i="1" l="1"/>
  <c r="F20" i="1"/>
  <c r="F29" i="1" s="1"/>
  <c r="F16" i="1"/>
  <c r="F14" i="1"/>
  <c r="F17" i="1" l="1"/>
  <c r="F36" i="1" s="1"/>
  <c r="E29" i="1"/>
  <c r="E17" i="1"/>
  <c r="E36" i="1" l="1"/>
  <c r="E35" i="1"/>
</calcChain>
</file>

<file path=xl/sharedStrings.xml><?xml version="1.0" encoding="utf-8"?>
<sst xmlns="http://schemas.openxmlformats.org/spreadsheetml/2006/main" count="130" uniqueCount="106">
  <si>
    <t>№
п\п</t>
  </si>
  <si>
    <t>Бюджетополучатель</t>
  </si>
  <si>
    <t>Задача 1. Организация временного трудоустройства несовершеннолетних граждан в возрасте от 14 до 18 лет, в свободное от учебы время</t>
  </si>
  <si>
    <t>Мероприятие 1.1</t>
  </si>
  <si>
    <t>Администрация города Норильска, 
Фонд социальной защиты населения</t>
  </si>
  <si>
    <t>Субсидия для частичного возмещения затрат работодателей на временное трудоустройство несовершеннолетних граждан</t>
  </si>
  <si>
    <t>Мероприятие 1.2</t>
  </si>
  <si>
    <t>Субсидия для частичного возмещения затрат работодателей на оплату обязательных предварительных медицинских осмотров (обследований)</t>
  </si>
  <si>
    <t>Итого по задаче 1</t>
  </si>
  <si>
    <t>Задача 2. Организация временного трудоустройства безработных граждан (общественные работы, временное трудоустройство безработных граждан, испытывающих трудности в поиске работы, временное трудоустройство безработных граждан в возрасте от 18 до 20 лет из числа выпускников образовательных учреждений начального и среднего профессионального образования, ищущих работу впервые)</t>
  </si>
  <si>
    <t>Мероприятие 2.1</t>
  </si>
  <si>
    <t>Мероприятие 2.2</t>
  </si>
  <si>
    <t>Мероприятие 2.3</t>
  </si>
  <si>
    <t xml:space="preserve">Субсидия для частичного возмещения затрат работодателей на временное трудоустройство безработных граждан </t>
  </si>
  <si>
    <t>Мероприятие 2.4</t>
  </si>
  <si>
    <t>Субсидия для возмещения затрат работодателей на пособия по временной нетрудоспособности</t>
  </si>
  <si>
    <t>Мероприятие 2.5</t>
  </si>
  <si>
    <t>Субсидия для возмещения затрат работодателей на оплату обязательных предварительных медицинских осмотров (обследований)</t>
  </si>
  <si>
    <t>Итого по задаче 2</t>
  </si>
  <si>
    <t>ИТОГО:</t>
  </si>
  <si>
    <t>1.2.</t>
  </si>
  <si>
    <t>ДМЦП "Отдых оздоровление и занятость детей и подростков муниципального образования город Норильск"</t>
  </si>
  <si>
    <t>Задача 3. Организация общественно-полезной деятельности несовершеннолетних в каникулярный период</t>
  </si>
  <si>
    <t>Управление общего и дошкольного образования Администрации города Норильска</t>
  </si>
  <si>
    <t>Меропирятие 3.1.</t>
  </si>
  <si>
    <t>Организация деятельности городских трудовых отрядов школьников</t>
  </si>
  <si>
    <t>Итого по задаче 3</t>
  </si>
  <si>
    <t>Соисполнитель (разработчик программы)</t>
  </si>
  <si>
    <t>Наименование МП: Содействие занятости населения муниципального образования город Норильск</t>
  </si>
  <si>
    <t>Ответственный исполнитель (разработчик МП): Управление труда и трудовых ресурсов Администрации города Норильска</t>
  </si>
  <si>
    <t>Сведения по муниципальной программе за 2013-2014 гг.</t>
  </si>
  <si>
    <t>2013 год</t>
  </si>
  <si>
    <t>2014 год</t>
  </si>
  <si>
    <t>Объем финансирования, 
согласно бюджету от 21.05.2013</t>
  </si>
  <si>
    <t>Наименование подпрограммы и мероприятия, планируемых к реализации в рамках МП в 2014 году</t>
  </si>
  <si>
    <t>Управление труда и трудовых ресурсов Администрации города Норильска</t>
  </si>
  <si>
    <t>Муниципальная программа "Содействие занятости населения муниципального образования город Норильск" на 2012-2014 гг.</t>
  </si>
  <si>
    <t>Субсидия для возмещения затрат работодателей на временное трудоустройство безработных граждан (1 МРОТ)</t>
  </si>
  <si>
    <t>Субсидия для возмещения затрат работодателей на временное трудоустройство безработных граждан (2 МРОТ)</t>
  </si>
  <si>
    <t>ИТОГО по муниципальной программе:</t>
  </si>
  <si>
    <t>1.1.</t>
  </si>
  <si>
    <t>План</t>
  </si>
  <si>
    <t>Факт</t>
  </si>
  <si>
    <t>Ед.изм.</t>
  </si>
  <si>
    <t>Значения индикаторов результативности по периодам реализации МП</t>
  </si>
  <si>
    <t>1.3.</t>
  </si>
  <si>
    <t>чел.</t>
  </si>
  <si>
    <t>Цели,  индикаторы 
результативности МП</t>
  </si>
  <si>
    <t>2012 год</t>
  </si>
  <si>
    <t>примечание 1</t>
  </si>
  <si>
    <t>примечание 2</t>
  </si>
  <si>
    <t>Формула 
расчета индикатора</t>
  </si>
  <si>
    <t>Целевые индикаторы результативности МП</t>
  </si>
  <si>
    <t>№ 
п/п</t>
  </si>
  <si>
    <t>%</t>
  </si>
  <si>
    <t>Уровень закрытия потребности в специалистах в сфере образования</t>
  </si>
  <si>
    <t>Количество приглашенных специалистов в сфере здравоохранения</t>
  </si>
  <si>
    <t>Уровень закрытия потребности в специалистах в сфере здравоохранения</t>
  </si>
  <si>
    <t xml:space="preserve">Уд. вес индикатора  в МП </t>
  </si>
  <si>
    <t>Количество трудоустроенных специалистов в сфере здравоохранения</t>
  </si>
  <si>
    <t>Количество приглашенных специалистов в сфере образования</t>
  </si>
  <si>
    <t>Количество трудоустроенных  специалистов в сфере образования</t>
  </si>
  <si>
    <t>примечание 3</t>
  </si>
  <si>
    <t>1.1-1.4, 
2.1-2.2</t>
  </si>
  <si>
    <t>1.1,1.3, 
2.1-2.2</t>
  </si>
  <si>
    <t xml:space="preserve">Источник информации
</t>
  </si>
  <si>
    <t>Мероприятия, влияющие на значение индикатора (номер мероприятия по МП)</t>
  </si>
  <si>
    <t>Значения индикаторов результативности МП за отчетный период  (текущий и два предыдущих года)</t>
  </si>
  <si>
    <t>Оценка</t>
  </si>
  <si>
    <t xml:space="preserve">Примечание 1.  Абсолютный показатель. Источник информации - определяется путем подсчета количества приглашенных специалистов в отчетный период.  Единица измерения - человек.                                                                                                                                                                             </t>
  </si>
  <si>
    <t xml:space="preserve">Примечание 2.  Абсолютный показатель. Источник информации - определяется путем подсчета количества трудоустроенных специалистов в отчетный период.  Единица измерения - человек.                                                                                                                                                                             </t>
  </si>
  <si>
    <t>Примечание 3.  Уровень определяется  отношением количества приглашенных и трудоустроенных специалистов  в отчетный период к количеству вакантных  мест дефицитных специальностей, на начало отчетного года. Единица измерения - проценты.</t>
  </si>
  <si>
    <t xml:space="preserve">Протоколы заседаний комиссии по реализациипо реализации МП, отчеты структурных подразделений Администрации города Норильска,  территориального отдела в г.Норильске министерства здравоохранения Красноярского края </t>
  </si>
  <si>
    <t>1.4.</t>
  </si>
  <si>
    <t>1.5.</t>
  </si>
  <si>
    <t>1.6.</t>
  </si>
  <si>
    <t>Приложение №2</t>
  </si>
  <si>
    <t xml:space="preserve">к муниципальной программе «Приглашение специалистов, </t>
  </si>
  <si>
    <t>2017                                 год</t>
  </si>
  <si>
    <t>2016  год</t>
  </si>
  <si>
    <t>2015  год</t>
  </si>
  <si>
    <t>2018   год</t>
  </si>
  <si>
    <t>2019 год</t>
  </si>
  <si>
    <t>2020 год</t>
  </si>
  <si>
    <t>2017  год</t>
  </si>
  <si>
    <t>МП «Приглашение специалистов, обладающих специальностями, являющимися дефицитными для муниципальных и иных учреждений  муниципального образования город Норильск» на 2017 - 2020 гг.</t>
  </si>
  <si>
    <t xml:space="preserve">Приложение </t>
  </si>
  <si>
    <t>к постановлению Администрации города Норильска</t>
  </si>
  <si>
    <t>«Приглашение специалистов, обладающих специальностями, являющимися дефицитными для  муниципальных  и иных учреждений муниципального образования город Норильск»
 на 2017 - 2020 годы</t>
  </si>
  <si>
    <t>Количество приглашенных специалистов в сфере культуры</t>
  </si>
  <si>
    <t>Количество трудоустроенных специалистов в сфере культуры</t>
  </si>
  <si>
    <t>Уровень закрытия потребности в специалистах в сфере культуры</t>
  </si>
  <si>
    <t>1.7.</t>
  </si>
  <si>
    <t>1.8.</t>
  </si>
  <si>
    <t>1.9.</t>
  </si>
  <si>
    <t xml:space="preserve">обладающих специальностями, являющимися дефицитными для муниципальных и иных учреждений муниципального образования город Норильск» на 2017-2020 годы, утвержденной постановлением Администрации города Норильска                                                                от 30.11.2016 г. № 573
  </t>
  </si>
  <si>
    <t>2018 - 0,09</t>
  </si>
  <si>
    <t>2018 - 0,06</t>
  </si>
  <si>
    <t>2018 - 0,02</t>
  </si>
  <si>
    <t>2018 - 0,24
2019-2020 - 0,31</t>
  </si>
  <si>
    <t>2018 - 0,1
2019-2020 - 0,14</t>
  </si>
  <si>
    <t>2018 - 0,03
2019-2020 - 0,05</t>
  </si>
  <si>
    <t>2018 - 0,32
2019-2020 - 0,35</t>
  </si>
  <si>
    <t>2018 - 0,09
2019-2020 - 0,1</t>
  </si>
  <si>
    <t>2018 - 0,05
2019-2020 - 0,05</t>
  </si>
  <si>
    <t>от 29.05.2018 №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</si>
</sst>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-* #,##0.00_р_._-;\-* #,##0.00_р_._-;_-* &quot;-&quot;_р_._-;_-@_-"/>
    <numFmt numFmtId="166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3"/>
      <color rgb="FFFF0000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03">
    <xf numFmtId="0" fontId="0" fillId="0" borderId="0" xfId="0"/>
    <xf numFmtId="0" fontId="2" fillId="0" borderId="0" xfId="0" applyFont="1"/>
    <xf numFmtId="0" fontId="2" fillId="0" borderId="1" xfId="0" applyFont="1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6" fillId="0" borderId="1" xfId="0" quotePrefix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6" fillId="0" borderId="8" xfId="0" applyFont="1" applyFill="1" applyBorder="1" applyAlignment="1">
      <alignment horizontal="right" vertical="center" wrapText="1"/>
    </xf>
    <xf numFmtId="164" fontId="6" fillId="0" borderId="8" xfId="0" quotePrefix="1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/>
    </xf>
    <xf numFmtId="0" fontId="0" fillId="0" borderId="0" xfId="0" applyFill="1"/>
    <xf numFmtId="0" fontId="2" fillId="0" borderId="0" xfId="0" applyFont="1" applyAlignment="1"/>
    <xf numFmtId="2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Border="1"/>
    <xf numFmtId="0" fontId="0" fillId="0" borderId="0" xfId="0" applyFont="1" applyBorder="1"/>
    <xf numFmtId="0" fontId="0" fillId="0" borderId="0" xfId="0" applyFont="1" applyFill="1" applyAlignment="1">
      <alignment horizontal="left" vertical="center"/>
    </xf>
    <xf numFmtId="0" fontId="0" fillId="0" borderId="0" xfId="0" applyFont="1" applyFill="1"/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Font="1" applyFill="1" applyBorder="1"/>
    <xf numFmtId="0" fontId="9" fillId="0" borderId="0" xfId="0" applyFont="1" applyBorder="1"/>
    <xf numFmtId="4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" fontId="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0"/>
  <sheetViews>
    <sheetView zoomScale="70" zoomScaleNormal="70" workbookViewId="0">
      <selection activeCell="B4" sqref="B4"/>
    </sheetView>
  </sheetViews>
  <sheetFormatPr defaultColWidth="9.109375" defaultRowHeight="13.2" x14ac:dyDescent="0.25"/>
  <cols>
    <col min="1" max="1" width="5.33203125" style="1" customWidth="1"/>
    <col min="2" max="2" width="122.5546875" style="1" customWidth="1"/>
    <col min="3" max="3" width="25.109375" style="1" customWidth="1"/>
    <col min="4" max="4" width="23.5546875" style="1" customWidth="1"/>
    <col min="5" max="5" width="14.44140625" style="1" customWidth="1"/>
    <col min="6" max="6" width="14" style="1" customWidth="1"/>
    <col min="7" max="16384" width="9.109375" style="1"/>
  </cols>
  <sheetData>
    <row r="1" spans="1:6" ht="20.399999999999999" x14ac:dyDescent="0.35">
      <c r="A1" s="81" t="s">
        <v>30</v>
      </c>
      <c r="B1" s="81"/>
      <c r="C1" s="81"/>
      <c r="D1" s="81"/>
      <c r="E1" s="81"/>
      <c r="F1" s="81"/>
    </row>
    <row r="2" spans="1:6" ht="14.25" customHeight="1" x14ac:dyDescent="0.25"/>
    <row r="3" spans="1:6" ht="18" x14ac:dyDescent="0.35">
      <c r="B3" s="22" t="s">
        <v>28</v>
      </c>
    </row>
    <row r="4" spans="1:6" ht="18" x14ac:dyDescent="0.35">
      <c r="B4" s="22" t="s">
        <v>29</v>
      </c>
    </row>
    <row r="5" spans="1:6" ht="18" x14ac:dyDescent="0.35">
      <c r="B5" s="22"/>
    </row>
    <row r="6" spans="1:6" ht="12.75" customHeight="1" x14ac:dyDescent="0.25">
      <c r="A6" s="75" t="s">
        <v>0</v>
      </c>
      <c r="B6" s="75" t="s">
        <v>34</v>
      </c>
      <c r="C6" s="75" t="s">
        <v>27</v>
      </c>
      <c r="D6" s="75" t="s">
        <v>1</v>
      </c>
      <c r="E6" s="75" t="s">
        <v>33</v>
      </c>
      <c r="F6" s="75"/>
    </row>
    <row r="7" spans="1:6" ht="12.75" customHeight="1" x14ac:dyDescent="0.25">
      <c r="A7" s="75"/>
      <c r="B7" s="75"/>
      <c r="C7" s="75"/>
      <c r="D7" s="75"/>
      <c r="E7" s="75"/>
      <c r="F7" s="75"/>
    </row>
    <row r="8" spans="1:6" ht="12.75" customHeight="1" x14ac:dyDescent="0.25">
      <c r="A8" s="75"/>
      <c r="B8" s="75"/>
      <c r="C8" s="75"/>
      <c r="D8" s="75"/>
      <c r="E8" s="75"/>
      <c r="F8" s="75"/>
    </row>
    <row r="9" spans="1:6" ht="12.75" customHeight="1" x14ac:dyDescent="0.25">
      <c r="A9" s="75"/>
      <c r="B9" s="75"/>
      <c r="C9" s="75"/>
      <c r="D9" s="75"/>
      <c r="E9" s="75"/>
      <c r="F9" s="75"/>
    </row>
    <row r="10" spans="1:6" ht="16.5" customHeight="1" x14ac:dyDescent="0.25">
      <c r="A10" s="75"/>
      <c r="B10" s="75"/>
      <c r="C10" s="75"/>
      <c r="D10" s="75"/>
      <c r="E10" s="17" t="s">
        <v>31</v>
      </c>
      <c r="F10" s="17" t="s">
        <v>32</v>
      </c>
    </row>
    <row r="11" spans="1:6" ht="18.75" customHeight="1" x14ac:dyDescent="0.25">
      <c r="A11" s="23"/>
      <c r="B11" s="82" t="s">
        <v>36</v>
      </c>
      <c r="C11" s="83"/>
      <c r="D11" s="83"/>
      <c r="E11" s="83"/>
      <c r="F11" s="84"/>
    </row>
    <row r="12" spans="1:6" ht="16.5" customHeight="1" x14ac:dyDescent="0.25">
      <c r="A12" s="85" t="s">
        <v>2</v>
      </c>
      <c r="B12" s="86"/>
      <c r="C12" s="86"/>
      <c r="D12" s="86"/>
      <c r="E12" s="86"/>
      <c r="F12" s="87"/>
    </row>
    <row r="13" spans="1:6" ht="16.8" x14ac:dyDescent="0.25">
      <c r="A13" s="74" t="s">
        <v>3</v>
      </c>
      <c r="B13" s="74"/>
      <c r="C13" s="75" t="s">
        <v>35</v>
      </c>
      <c r="D13" s="75" t="s">
        <v>4</v>
      </c>
      <c r="E13" s="3"/>
      <c r="F13" s="2"/>
    </row>
    <row r="14" spans="1:6" ht="30.75" customHeight="1" x14ac:dyDescent="0.25">
      <c r="A14" s="3"/>
      <c r="B14" s="4" t="s">
        <v>5</v>
      </c>
      <c r="C14" s="75"/>
      <c r="D14" s="75"/>
      <c r="E14" s="5">
        <v>3017.9380000000001</v>
      </c>
      <c r="F14" s="5">
        <f>E14</f>
        <v>3017.9380000000001</v>
      </c>
    </row>
    <row r="15" spans="1:6" ht="16.8" x14ac:dyDescent="0.25">
      <c r="A15" s="74" t="s">
        <v>6</v>
      </c>
      <c r="B15" s="74"/>
      <c r="C15" s="75"/>
      <c r="D15" s="75"/>
      <c r="E15" s="5"/>
      <c r="F15" s="2"/>
    </row>
    <row r="16" spans="1:6" ht="33" customHeight="1" x14ac:dyDescent="0.25">
      <c r="A16" s="3"/>
      <c r="B16" s="6" t="s">
        <v>7</v>
      </c>
      <c r="C16" s="75"/>
      <c r="D16" s="75"/>
      <c r="E16" s="5">
        <v>1054</v>
      </c>
      <c r="F16" s="5">
        <f>E16</f>
        <v>1054</v>
      </c>
    </row>
    <row r="17" spans="1:6" ht="16.8" x14ac:dyDescent="0.25">
      <c r="A17" s="3"/>
      <c r="B17" s="7" t="s">
        <v>8</v>
      </c>
      <c r="C17" s="75"/>
      <c r="D17" s="75"/>
      <c r="E17" s="12">
        <f>E14+E16</f>
        <v>4071.9380000000001</v>
      </c>
      <c r="F17" s="12">
        <f>F14+F16</f>
        <v>4071.9380000000001</v>
      </c>
    </row>
    <row r="18" spans="1:6" ht="53.25" customHeight="1" x14ac:dyDescent="0.25">
      <c r="A18" s="85" t="s">
        <v>9</v>
      </c>
      <c r="B18" s="86"/>
      <c r="C18" s="86"/>
      <c r="D18" s="86"/>
      <c r="E18" s="86"/>
      <c r="F18" s="87"/>
    </row>
    <row r="19" spans="1:6" ht="16.5" customHeight="1" x14ac:dyDescent="0.25">
      <c r="A19" s="74" t="s">
        <v>10</v>
      </c>
      <c r="B19" s="74"/>
      <c r="C19" s="75" t="s">
        <v>35</v>
      </c>
      <c r="D19" s="75" t="s">
        <v>4</v>
      </c>
      <c r="E19" s="9"/>
      <c r="F19" s="2"/>
    </row>
    <row r="20" spans="1:6" ht="33.6" x14ac:dyDescent="0.25">
      <c r="A20" s="3"/>
      <c r="B20" s="6" t="s">
        <v>37</v>
      </c>
      <c r="C20" s="75"/>
      <c r="D20" s="75"/>
      <c r="E20" s="5">
        <v>4027.6588699999998</v>
      </c>
      <c r="F20" s="5" t="e">
        <f>#REF!</f>
        <v>#REF!</v>
      </c>
    </row>
    <row r="21" spans="1:6" ht="16.8" x14ac:dyDescent="0.25">
      <c r="A21" s="74" t="s">
        <v>11</v>
      </c>
      <c r="B21" s="74"/>
      <c r="C21" s="75"/>
      <c r="D21" s="75"/>
      <c r="E21" s="5"/>
      <c r="F21" s="2"/>
    </row>
    <row r="22" spans="1:6" ht="33.6" x14ac:dyDescent="0.25">
      <c r="A22" s="3"/>
      <c r="B22" s="6" t="s">
        <v>38</v>
      </c>
      <c r="C22" s="75"/>
      <c r="D22" s="75"/>
      <c r="E22" s="5">
        <v>429.41303999999997</v>
      </c>
      <c r="F22" s="5" t="e">
        <f>#REF!</f>
        <v>#REF!</v>
      </c>
    </row>
    <row r="23" spans="1:6" ht="16.8" x14ac:dyDescent="0.25">
      <c r="A23" s="74" t="s">
        <v>12</v>
      </c>
      <c r="B23" s="74"/>
      <c r="C23" s="75"/>
      <c r="D23" s="75"/>
      <c r="E23" s="5"/>
      <c r="F23" s="2"/>
    </row>
    <row r="24" spans="1:6" ht="33.6" x14ac:dyDescent="0.25">
      <c r="A24" s="3"/>
      <c r="B24" s="6" t="s">
        <v>13</v>
      </c>
      <c r="C24" s="75"/>
      <c r="D24" s="75"/>
      <c r="E24" s="5">
        <v>162.54079999999999</v>
      </c>
      <c r="F24" s="5">
        <v>0</v>
      </c>
    </row>
    <row r="25" spans="1:6" ht="16.8" x14ac:dyDescent="0.25">
      <c r="A25" s="74" t="s">
        <v>14</v>
      </c>
      <c r="B25" s="74"/>
      <c r="C25" s="75"/>
      <c r="D25" s="75"/>
      <c r="E25" s="5"/>
      <c r="F25" s="2"/>
    </row>
    <row r="26" spans="1:6" ht="16.8" x14ac:dyDescent="0.25">
      <c r="A26" s="3"/>
      <c r="B26" s="6" t="s">
        <v>15</v>
      </c>
      <c r="C26" s="75"/>
      <c r="D26" s="75"/>
      <c r="E26" s="5">
        <v>80.137</v>
      </c>
      <c r="F26" s="5">
        <v>0</v>
      </c>
    </row>
    <row r="27" spans="1:6" ht="16.8" x14ac:dyDescent="0.25">
      <c r="A27" s="74" t="s">
        <v>16</v>
      </c>
      <c r="B27" s="74"/>
      <c r="C27" s="75"/>
      <c r="D27" s="75"/>
      <c r="E27" s="5"/>
      <c r="F27" s="2"/>
    </row>
    <row r="28" spans="1:6" ht="36" customHeight="1" x14ac:dyDescent="0.25">
      <c r="A28" s="3"/>
      <c r="B28" s="6" t="s">
        <v>17</v>
      </c>
      <c r="C28" s="75"/>
      <c r="D28" s="75"/>
      <c r="E28" s="5">
        <v>261.54000000000002</v>
      </c>
      <c r="F28" s="5">
        <v>0</v>
      </c>
    </row>
    <row r="29" spans="1:6" ht="16.8" x14ac:dyDescent="0.25">
      <c r="A29" s="3"/>
      <c r="B29" s="7" t="s">
        <v>18</v>
      </c>
      <c r="C29" s="75"/>
      <c r="D29" s="75"/>
      <c r="E29" s="8">
        <f>E20+E22+E24+E26+E28</f>
        <v>4961.2897099999991</v>
      </c>
      <c r="F29" s="8" t="e">
        <f>F20+F22+F24+F26+F28</f>
        <v>#REF!</v>
      </c>
    </row>
    <row r="30" spans="1:6" ht="16.5" hidden="1" customHeight="1" x14ac:dyDescent="0.25">
      <c r="A30" s="11" t="s">
        <v>20</v>
      </c>
      <c r="B30" s="76" t="s">
        <v>21</v>
      </c>
      <c r="C30" s="76"/>
      <c r="D30" s="76"/>
      <c r="E30" s="76"/>
    </row>
    <row r="31" spans="1:6" ht="16.5" hidden="1" customHeight="1" x14ac:dyDescent="0.25">
      <c r="A31" s="77" t="s">
        <v>22</v>
      </c>
      <c r="B31" s="78"/>
      <c r="C31" s="19"/>
      <c r="D31" s="79" t="s">
        <v>23</v>
      </c>
      <c r="E31" s="12"/>
    </row>
    <row r="32" spans="1:6" ht="16.5" hidden="1" customHeight="1" x14ac:dyDescent="0.25">
      <c r="A32" s="13" t="s">
        <v>24</v>
      </c>
      <c r="B32" s="14"/>
      <c r="C32" s="20"/>
      <c r="D32" s="79"/>
      <c r="E32" s="12"/>
    </row>
    <row r="33" spans="1:6" ht="16.5" hidden="1" customHeight="1" x14ac:dyDescent="0.25">
      <c r="A33" s="13"/>
      <c r="B33" s="15" t="s">
        <v>25</v>
      </c>
      <c r="C33" s="21"/>
      <c r="D33" s="79"/>
      <c r="E33" s="12"/>
    </row>
    <row r="34" spans="1:6" ht="16.5" hidden="1" customHeight="1" x14ac:dyDescent="0.25">
      <c r="A34" s="16"/>
      <c r="B34" s="7" t="s">
        <v>26</v>
      </c>
      <c r="C34" s="18"/>
      <c r="D34" s="80"/>
      <c r="E34" s="2"/>
    </row>
    <row r="35" spans="1:6" ht="16.8" hidden="1" x14ac:dyDescent="0.25">
      <c r="A35" s="24"/>
      <c r="B35" s="25" t="s">
        <v>19</v>
      </c>
      <c r="C35" s="25"/>
      <c r="D35" s="24"/>
      <c r="E35" s="26" t="e">
        <f>#REF!</f>
        <v>#REF!</v>
      </c>
    </row>
    <row r="36" spans="1:6" ht="16.8" x14ac:dyDescent="0.3">
      <c r="A36" s="2"/>
      <c r="B36" s="27" t="s">
        <v>39</v>
      </c>
      <c r="C36" s="2"/>
      <c r="D36" s="2"/>
      <c r="E36" s="10">
        <f>E17+E29</f>
        <v>9033.2277099999992</v>
      </c>
      <c r="F36" s="10" t="e">
        <f>F17+F29</f>
        <v>#REF!</v>
      </c>
    </row>
    <row r="38" spans="1:6" x14ac:dyDescent="0.25">
      <c r="A38" s="73"/>
      <c r="B38" s="73"/>
      <c r="C38" s="73"/>
      <c r="D38" s="73"/>
      <c r="E38" s="73"/>
    </row>
    <row r="39" spans="1:6" x14ac:dyDescent="0.25">
      <c r="A39" s="73"/>
      <c r="B39" s="73"/>
      <c r="C39" s="73"/>
      <c r="D39" s="73"/>
      <c r="E39" s="73"/>
    </row>
    <row r="40" spans="1:6" x14ac:dyDescent="0.25">
      <c r="A40" s="73"/>
      <c r="B40" s="73"/>
      <c r="C40" s="73"/>
      <c r="D40" s="73"/>
      <c r="E40" s="73"/>
    </row>
  </sheetData>
  <mergeCells count="24">
    <mergeCell ref="A1:F1"/>
    <mergeCell ref="C13:C17"/>
    <mergeCell ref="C19:C29"/>
    <mergeCell ref="B11:F11"/>
    <mergeCell ref="E6:F9"/>
    <mergeCell ref="D6:D10"/>
    <mergeCell ref="C6:C10"/>
    <mergeCell ref="B6:B10"/>
    <mergeCell ref="A6:A10"/>
    <mergeCell ref="A12:F12"/>
    <mergeCell ref="A18:F18"/>
    <mergeCell ref="A38:E40"/>
    <mergeCell ref="A13:B13"/>
    <mergeCell ref="D13:D17"/>
    <mergeCell ref="A15:B15"/>
    <mergeCell ref="B30:E30"/>
    <mergeCell ref="A31:B31"/>
    <mergeCell ref="D31:D34"/>
    <mergeCell ref="A19:B19"/>
    <mergeCell ref="D19:D29"/>
    <mergeCell ref="A21:B21"/>
    <mergeCell ref="A23:B23"/>
    <mergeCell ref="A25:B25"/>
    <mergeCell ref="A27:B27"/>
  </mergeCells>
  <pageMargins left="0.15748031496062992" right="0.15748031496062992" top="0.51181102362204722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U33"/>
  <sheetViews>
    <sheetView tabSelected="1" zoomScaleNormal="100" zoomScaleSheetLayoutView="85" workbookViewId="0">
      <selection activeCell="R3" sqref="R3:T3"/>
    </sheetView>
  </sheetViews>
  <sheetFormatPr defaultRowHeight="13.2" x14ac:dyDescent="0.25"/>
  <cols>
    <col min="1" max="1" width="5.33203125" customWidth="1"/>
    <col min="2" max="2" width="46" customWidth="1"/>
    <col min="3" max="3" width="8.88671875" style="32"/>
    <col min="4" max="4" width="9.109375" style="36" customWidth="1"/>
    <col min="5" max="5" width="9.5546875" customWidth="1"/>
    <col min="6" max="6" width="6" hidden="1" customWidth="1"/>
    <col min="7" max="7" width="5.88671875" hidden="1" customWidth="1"/>
    <col min="8" max="8" width="7.44140625" hidden="1" customWidth="1"/>
    <col min="9" max="9" width="5.88671875" hidden="1" customWidth="1"/>
    <col min="10" max="10" width="12.109375" hidden="1" customWidth="1"/>
    <col min="11" max="11" width="8.88671875" style="32" customWidth="1"/>
    <col min="12" max="12" width="9.33203125" customWidth="1"/>
    <col min="13" max="13" width="11.109375" hidden="1" customWidth="1"/>
    <col min="14" max="14" width="10" customWidth="1"/>
    <col min="15" max="16" width="8.88671875" customWidth="1"/>
    <col min="17" max="17" width="20.5546875" style="32" customWidth="1"/>
    <col min="18" max="18" width="16.33203125" customWidth="1"/>
    <col min="19" max="19" width="21.5546875" customWidth="1"/>
    <col min="20" max="20" width="18.5546875" style="32" customWidth="1"/>
    <col min="21" max="21" width="9.44140625" customWidth="1"/>
  </cols>
  <sheetData>
    <row r="1" spans="1:21" x14ac:dyDescent="0.25">
      <c r="R1" s="73" t="s">
        <v>86</v>
      </c>
      <c r="S1" s="73"/>
      <c r="T1" s="73"/>
    </row>
    <row r="2" spans="1:21" x14ac:dyDescent="0.25">
      <c r="R2" s="73" t="s">
        <v>87</v>
      </c>
      <c r="S2" s="73"/>
      <c r="T2" s="73"/>
    </row>
    <row r="3" spans="1:21" x14ac:dyDescent="0.25">
      <c r="R3" s="73" t="s">
        <v>105</v>
      </c>
      <c r="S3" s="73"/>
      <c r="T3" s="73"/>
    </row>
    <row r="4" spans="1:21" ht="9.75" customHeight="1" x14ac:dyDescent="0.25"/>
    <row r="5" spans="1:21" x14ac:dyDescent="0.25">
      <c r="R5" s="73" t="s">
        <v>76</v>
      </c>
      <c r="S5" s="73"/>
      <c r="T5" s="73"/>
    </row>
    <row r="6" spans="1:21" x14ac:dyDescent="0.25">
      <c r="R6" s="73" t="s">
        <v>77</v>
      </c>
      <c r="S6" s="73"/>
      <c r="T6" s="73"/>
    </row>
    <row r="7" spans="1:21" ht="12.75" customHeight="1" x14ac:dyDescent="0.25">
      <c r="R7" s="99" t="s">
        <v>95</v>
      </c>
      <c r="S7" s="99"/>
      <c r="T7" s="99"/>
    </row>
    <row r="8" spans="1:21" x14ac:dyDescent="0.25">
      <c r="R8" s="99"/>
      <c r="S8" s="99"/>
      <c r="T8" s="99"/>
    </row>
    <row r="9" spans="1:21" ht="53.25" customHeight="1" x14ac:dyDescent="0.25">
      <c r="C9" s="1"/>
      <c r="D9" s="37"/>
      <c r="E9" s="1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99"/>
      <c r="S9" s="99"/>
      <c r="T9" s="99"/>
    </row>
    <row r="10" spans="1:21" s="32" customFormat="1" ht="16.5" customHeight="1" x14ac:dyDescent="0.25">
      <c r="A10" s="100" t="s">
        <v>52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1" s="32" customFormat="1" ht="43.5" customHeight="1" x14ac:dyDescent="0.25">
      <c r="A11" s="101" t="s">
        <v>88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</row>
    <row r="12" spans="1:21" ht="72" customHeight="1" x14ac:dyDescent="0.25">
      <c r="A12" s="75" t="s">
        <v>53</v>
      </c>
      <c r="B12" s="75" t="s">
        <v>47</v>
      </c>
      <c r="C12" s="75" t="s">
        <v>43</v>
      </c>
      <c r="D12" s="93" t="s">
        <v>67</v>
      </c>
      <c r="E12" s="94"/>
      <c r="F12" s="94"/>
      <c r="G12" s="94"/>
      <c r="H12" s="94"/>
      <c r="I12" s="94"/>
      <c r="J12" s="94"/>
      <c r="K12" s="94"/>
      <c r="L12" s="95"/>
      <c r="M12" s="93" t="s">
        <v>44</v>
      </c>
      <c r="N12" s="96"/>
      <c r="O12" s="96"/>
      <c r="P12" s="97"/>
      <c r="Q12" s="75" t="s">
        <v>58</v>
      </c>
      <c r="R12" s="75" t="s">
        <v>51</v>
      </c>
      <c r="S12" s="75" t="s">
        <v>65</v>
      </c>
      <c r="T12" s="75" t="s">
        <v>66</v>
      </c>
    </row>
    <row r="13" spans="1:21" ht="39.75" customHeight="1" x14ac:dyDescent="0.3">
      <c r="A13" s="75"/>
      <c r="B13" s="75"/>
      <c r="C13" s="75"/>
      <c r="D13" s="40" t="s">
        <v>80</v>
      </c>
      <c r="E13" s="40" t="s">
        <v>79</v>
      </c>
      <c r="F13" s="75">
        <v>2011</v>
      </c>
      <c r="G13" s="75"/>
      <c r="H13" s="75" t="s">
        <v>48</v>
      </c>
      <c r="I13" s="75"/>
      <c r="J13" s="43"/>
      <c r="K13" s="75" t="s">
        <v>84</v>
      </c>
      <c r="L13" s="75"/>
      <c r="M13" s="40" t="s">
        <v>78</v>
      </c>
      <c r="N13" s="40" t="s">
        <v>81</v>
      </c>
      <c r="O13" s="40" t="s">
        <v>82</v>
      </c>
      <c r="P13" s="40" t="s">
        <v>83</v>
      </c>
      <c r="Q13" s="75"/>
      <c r="R13" s="75"/>
      <c r="S13" s="75"/>
      <c r="T13" s="75"/>
    </row>
    <row r="14" spans="1:21" s="33" customFormat="1" ht="24.75" customHeight="1" x14ac:dyDescent="0.25">
      <c r="A14" s="75"/>
      <c r="B14" s="75"/>
      <c r="C14" s="75"/>
      <c r="D14" s="40" t="s">
        <v>42</v>
      </c>
      <c r="E14" s="40" t="s">
        <v>42</v>
      </c>
      <c r="F14" s="40" t="s">
        <v>41</v>
      </c>
      <c r="G14" s="40" t="s">
        <v>42</v>
      </c>
      <c r="H14" s="40" t="s">
        <v>41</v>
      </c>
      <c r="I14" s="40" t="s">
        <v>42</v>
      </c>
      <c r="J14" s="40" t="s">
        <v>41</v>
      </c>
      <c r="K14" s="40" t="s">
        <v>41</v>
      </c>
      <c r="L14" s="40" t="s">
        <v>68</v>
      </c>
      <c r="M14" s="93" t="s">
        <v>41</v>
      </c>
      <c r="N14" s="96"/>
      <c r="O14" s="96"/>
      <c r="P14" s="97"/>
      <c r="Q14" s="75"/>
      <c r="R14" s="75"/>
      <c r="S14" s="75"/>
      <c r="T14" s="75"/>
    </row>
    <row r="15" spans="1:21" s="34" customFormat="1" ht="33.75" customHeight="1" x14ac:dyDescent="0.25">
      <c r="A15" s="49">
        <v>1</v>
      </c>
      <c r="B15" s="75" t="s">
        <v>85</v>
      </c>
      <c r="C15" s="75"/>
      <c r="D15" s="98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1" s="28" customFormat="1" ht="41.4" customHeight="1" x14ac:dyDescent="0.25">
      <c r="A16" s="44" t="s">
        <v>40</v>
      </c>
      <c r="B16" s="48" t="s">
        <v>60</v>
      </c>
      <c r="C16" s="49" t="s">
        <v>46</v>
      </c>
      <c r="D16" s="49">
        <v>20</v>
      </c>
      <c r="E16" s="45">
        <v>20</v>
      </c>
      <c r="F16" s="49"/>
      <c r="G16" s="49"/>
      <c r="H16" s="49"/>
      <c r="I16" s="49"/>
      <c r="J16" s="49"/>
      <c r="K16" s="45">
        <v>15</v>
      </c>
      <c r="L16" s="49">
        <v>15</v>
      </c>
      <c r="M16" s="49">
        <v>15</v>
      </c>
      <c r="N16" s="49">
        <v>12</v>
      </c>
      <c r="O16" s="49">
        <v>15</v>
      </c>
      <c r="P16" s="49">
        <v>15</v>
      </c>
      <c r="Q16" s="49" t="s">
        <v>99</v>
      </c>
      <c r="R16" s="49" t="s">
        <v>49</v>
      </c>
      <c r="S16" s="98" t="s">
        <v>72</v>
      </c>
      <c r="T16" s="92" t="s">
        <v>63</v>
      </c>
      <c r="U16" s="90" t="e">
        <f>Q16+Q17+Q18</f>
        <v>#VALUE!</v>
      </c>
    </row>
    <row r="17" spans="1:21" s="28" customFormat="1" ht="34.5" customHeight="1" x14ac:dyDescent="0.25">
      <c r="A17" s="44" t="s">
        <v>20</v>
      </c>
      <c r="B17" s="48" t="s">
        <v>61</v>
      </c>
      <c r="C17" s="49" t="s">
        <v>46</v>
      </c>
      <c r="D17" s="49">
        <v>19</v>
      </c>
      <c r="E17" s="45">
        <v>17</v>
      </c>
      <c r="F17" s="54"/>
      <c r="G17" s="54"/>
      <c r="H17" s="54"/>
      <c r="I17" s="54"/>
      <c r="J17" s="49"/>
      <c r="K17" s="45">
        <v>15</v>
      </c>
      <c r="L17" s="49">
        <v>15</v>
      </c>
      <c r="M17" s="49">
        <v>15</v>
      </c>
      <c r="N17" s="49">
        <v>12</v>
      </c>
      <c r="O17" s="49">
        <v>15</v>
      </c>
      <c r="P17" s="49">
        <v>15</v>
      </c>
      <c r="Q17" s="49" t="s">
        <v>100</v>
      </c>
      <c r="R17" s="49" t="s">
        <v>50</v>
      </c>
      <c r="S17" s="79"/>
      <c r="T17" s="92"/>
      <c r="U17" s="90"/>
    </row>
    <row r="18" spans="1:21" ht="36" customHeight="1" x14ac:dyDescent="0.25">
      <c r="A18" s="44" t="s">
        <v>45</v>
      </c>
      <c r="B18" s="48" t="s">
        <v>55</v>
      </c>
      <c r="C18" s="49" t="s">
        <v>54</v>
      </c>
      <c r="D18" s="41">
        <f>D17/26*100</f>
        <v>73.076923076923066</v>
      </c>
      <c r="E18" s="46">
        <f>E17/18*100</f>
        <v>94.444444444444443</v>
      </c>
      <c r="F18" s="49"/>
      <c r="G18" s="49"/>
      <c r="H18" s="55"/>
      <c r="I18" s="49"/>
      <c r="J18" s="56"/>
      <c r="K18" s="46">
        <f>K17/67*100</f>
        <v>22.388059701492537</v>
      </c>
      <c r="L18" s="46">
        <f>L17/67*100</f>
        <v>22.388059701492537</v>
      </c>
      <c r="M18" s="46">
        <f>M17/67*100</f>
        <v>22.388059701492537</v>
      </c>
      <c r="N18" s="41">
        <f>N17/64*100</f>
        <v>18.75</v>
      </c>
      <c r="O18" s="41">
        <f>O17/55*100</f>
        <v>27.27272727272727</v>
      </c>
      <c r="P18" s="41">
        <f>P17/49*100</f>
        <v>30.612244897959183</v>
      </c>
      <c r="Q18" s="49" t="s">
        <v>101</v>
      </c>
      <c r="R18" s="49" t="s">
        <v>62</v>
      </c>
      <c r="S18" s="79"/>
      <c r="T18" s="92"/>
      <c r="U18" s="90"/>
    </row>
    <row r="19" spans="1:21" ht="36" customHeight="1" x14ac:dyDescent="0.25">
      <c r="A19" s="31" t="s">
        <v>73</v>
      </c>
      <c r="B19" s="48" t="s">
        <v>56</v>
      </c>
      <c r="C19" s="49" t="s">
        <v>46</v>
      </c>
      <c r="D19" s="31">
        <v>37</v>
      </c>
      <c r="E19" s="45">
        <v>38</v>
      </c>
      <c r="F19" s="49"/>
      <c r="G19" s="49"/>
      <c r="H19" s="49"/>
      <c r="I19" s="57"/>
      <c r="J19" s="49"/>
      <c r="K19" s="47">
        <v>37</v>
      </c>
      <c r="L19" s="47">
        <v>37</v>
      </c>
      <c r="M19" s="47">
        <v>37</v>
      </c>
      <c r="N19" s="42">
        <v>36</v>
      </c>
      <c r="O19" s="42">
        <v>37</v>
      </c>
      <c r="P19" s="42">
        <v>37</v>
      </c>
      <c r="Q19" s="71" t="s">
        <v>102</v>
      </c>
      <c r="R19" s="49" t="s">
        <v>49</v>
      </c>
      <c r="S19" s="79"/>
      <c r="T19" s="92" t="s">
        <v>64</v>
      </c>
      <c r="U19" s="89" t="e">
        <f>Q19+Q20+Q21</f>
        <v>#VALUE!</v>
      </c>
    </row>
    <row r="20" spans="1:21" s="28" customFormat="1" ht="33" customHeight="1" x14ac:dyDescent="0.25">
      <c r="A20" s="31" t="s">
        <v>74</v>
      </c>
      <c r="B20" s="48" t="s">
        <v>59</v>
      </c>
      <c r="C20" s="49" t="s">
        <v>46</v>
      </c>
      <c r="D20" s="38">
        <v>33</v>
      </c>
      <c r="E20" s="45">
        <v>36</v>
      </c>
      <c r="F20" s="49"/>
      <c r="G20" s="49"/>
      <c r="H20" s="49"/>
      <c r="I20" s="57"/>
      <c r="J20" s="49"/>
      <c r="K20" s="47">
        <v>37</v>
      </c>
      <c r="L20" s="47">
        <v>37</v>
      </c>
      <c r="M20" s="47">
        <v>37</v>
      </c>
      <c r="N20" s="42">
        <v>36</v>
      </c>
      <c r="O20" s="42">
        <v>37</v>
      </c>
      <c r="P20" s="42">
        <v>37</v>
      </c>
      <c r="Q20" s="49" t="s">
        <v>103</v>
      </c>
      <c r="R20" s="49" t="s">
        <v>50</v>
      </c>
      <c r="S20" s="79"/>
      <c r="T20" s="92"/>
      <c r="U20" s="89"/>
    </row>
    <row r="21" spans="1:21" ht="43.5" customHeight="1" x14ac:dyDescent="0.25">
      <c r="A21" s="49" t="s">
        <v>75</v>
      </c>
      <c r="B21" s="48" t="s">
        <v>57</v>
      </c>
      <c r="C21" s="49" t="s">
        <v>54</v>
      </c>
      <c r="D21" s="39">
        <f>D20/254*100</f>
        <v>12.992125984251967</v>
      </c>
      <c r="E21" s="46">
        <f>E20/232*100</f>
        <v>15.517241379310345</v>
      </c>
      <c r="F21" s="49"/>
      <c r="G21" s="49"/>
      <c r="H21" s="49"/>
      <c r="I21" s="57"/>
      <c r="J21" s="49"/>
      <c r="K21" s="46">
        <f>K20/113*100</f>
        <v>32.743362831858406</v>
      </c>
      <c r="L21" s="46">
        <f>L20/113*100</f>
        <v>32.743362831858406</v>
      </c>
      <c r="M21" s="46">
        <f>M20/113*100</f>
        <v>32.743362831858406</v>
      </c>
      <c r="N21" s="41">
        <f>N20/181*100</f>
        <v>19.88950276243094</v>
      </c>
      <c r="O21" s="41">
        <f>O20/96*100</f>
        <v>38.541666666666671</v>
      </c>
      <c r="P21" s="41">
        <f>P20/73*100</f>
        <v>50.684931506849317</v>
      </c>
      <c r="Q21" s="49" t="s">
        <v>104</v>
      </c>
      <c r="R21" s="49" t="s">
        <v>62</v>
      </c>
      <c r="S21" s="79"/>
      <c r="T21" s="92"/>
      <c r="U21" s="89"/>
    </row>
    <row r="22" spans="1:21" ht="35.25" customHeight="1" x14ac:dyDescent="0.25">
      <c r="A22" s="49" t="s">
        <v>92</v>
      </c>
      <c r="B22" s="48" t="s">
        <v>89</v>
      </c>
      <c r="C22" s="49" t="s">
        <v>46</v>
      </c>
      <c r="D22" s="66">
        <v>0</v>
      </c>
      <c r="E22" s="68">
        <v>0</v>
      </c>
      <c r="F22" s="47"/>
      <c r="G22" s="47"/>
      <c r="H22" s="47"/>
      <c r="I22" s="47"/>
      <c r="J22" s="47"/>
      <c r="K22" s="68">
        <v>0</v>
      </c>
      <c r="L22" s="68">
        <v>0</v>
      </c>
      <c r="M22" s="65"/>
      <c r="N22" s="47">
        <v>4</v>
      </c>
      <c r="O22" s="47">
        <v>0</v>
      </c>
      <c r="P22" s="47">
        <v>0</v>
      </c>
      <c r="Q22" s="71" t="s">
        <v>96</v>
      </c>
      <c r="R22" s="49" t="s">
        <v>49</v>
      </c>
      <c r="S22" s="79"/>
      <c r="T22" s="92" t="s">
        <v>64</v>
      </c>
      <c r="U22" s="88" t="e">
        <f>Q22+Q23+Q24</f>
        <v>#VALUE!</v>
      </c>
    </row>
    <row r="23" spans="1:21" ht="42" customHeight="1" x14ac:dyDescent="0.25">
      <c r="A23" s="49" t="s">
        <v>93</v>
      </c>
      <c r="B23" s="48" t="s">
        <v>90</v>
      </c>
      <c r="C23" s="49" t="s">
        <v>46</v>
      </c>
      <c r="D23" s="66">
        <v>0</v>
      </c>
      <c r="E23" s="68">
        <v>0</v>
      </c>
      <c r="F23" s="47"/>
      <c r="G23" s="47"/>
      <c r="H23" s="47"/>
      <c r="I23" s="47"/>
      <c r="J23" s="47"/>
      <c r="K23" s="68">
        <v>0</v>
      </c>
      <c r="L23" s="68">
        <v>0</v>
      </c>
      <c r="M23" s="65"/>
      <c r="N23" s="47">
        <v>4</v>
      </c>
      <c r="O23" s="47">
        <v>0</v>
      </c>
      <c r="P23" s="47">
        <v>0</v>
      </c>
      <c r="Q23" s="71" t="s">
        <v>97</v>
      </c>
      <c r="R23" s="49" t="s">
        <v>50</v>
      </c>
      <c r="S23" s="79"/>
      <c r="T23" s="92"/>
      <c r="U23" s="89"/>
    </row>
    <row r="24" spans="1:21" ht="39" customHeight="1" x14ac:dyDescent="0.25">
      <c r="A24" s="38" t="s">
        <v>94</v>
      </c>
      <c r="B24" s="48" t="s">
        <v>91</v>
      </c>
      <c r="C24" s="49" t="s">
        <v>54</v>
      </c>
      <c r="D24" s="66">
        <v>0</v>
      </c>
      <c r="E24" s="69">
        <v>0</v>
      </c>
      <c r="F24" s="69"/>
      <c r="G24" s="69"/>
      <c r="H24" s="69"/>
      <c r="I24" s="69"/>
      <c r="J24" s="69"/>
      <c r="K24" s="69">
        <v>0</v>
      </c>
      <c r="L24" s="69">
        <v>0</v>
      </c>
      <c r="M24" s="67">
        <f>M16+M19</f>
        <v>52</v>
      </c>
      <c r="N24" s="39">
        <f>N23/28*100</f>
        <v>14.285714285714285</v>
      </c>
      <c r="O24" s="66">
        <v>0</v>
      </c>
      <c r="P24" s="66">
        <v>0</v>
      </c>
      <c r="Q24" s="72" t="s">
        <v>98</v>
      </c>
      <c r="R24" s="50" t="s">
        <v>62</v>
      </c>
      <c r="S24" s="80"/>
      <c r="T24" s="92"/>
      <c r="U24" s="89"/>
    </row>
    <row r="25" spans="1:21" ht="39" hidden="1" customHeight="1" x14ac:dyDescent="0.25">
      <c r="A25" s="58"/>
      <c r="B25" s="52"/>
      <c r="C25" s="51"/>
      <c r="D25" s="59"/>
      <c r="E25" s="60"/>
      <c r="F25" s="60"/>
      <c r="G25" s="60"/>
      <c r="H25" s="60"/>
      <c r="I25" s="60"/>
      <c r="J25" s="60"/>
      <c r="K25" s="60"/>
      <c r="L25" s="60"/>
      <c r="M25" s="61"/>
      <c r="N25" s="62"/>
      <c r="O25" s="62"/>
      <c r="P25" s="62"/>
      <c r="Q25" s="53" t="e">
        <f>Q16+Q17+Q18+Q19+Q20+Q21+Q22+Q23+Q24</f>
        <v>#VALUE!</v>
      </c>
      <c r="R25" s="63"/>
      <c r="S25" s="63"/>
      <c r="T25" s="64"/>
      <c r="U25" s="70" t="e">
        <f>U16+U19+U22</f>
        <v>#VALUE!</v>
      </c>
    </row>
    <row r="26" spans="1:21" s="35" customFormat="1" ht="33.75" customHeight="1" x14ac:dyDescent="0.25">
      <c r="A26" s="91" t="s">
        <v>69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</row>
    <row r="27" spans="1:21" s="35" customFormat="1" ht="37.5" customHeight="1" x14ac:dyDescent="0.25">
      <c r="A27" s="91" t="s">
        <v>70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</row>
    <row r="28" spans="1:21" s="35" customFormat="1" ht="39.75" customHeight="1" x14ac:dyDescent="0.25">
      <c r="A28" s="91" t="s">
        <v>71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</row>
    <row r="29" spans="1:21" s="28" customFormat="1" ht="29.25" customHeight="1" x14ac:dyDescent="0.3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</row>
    <row r="33" spans="14:14" x14ac:dyDescent="0.25">
      <c r="N33" s="30"/>
    </row>
  </sheetData>
  <mergeCells count="33">
    <mergeCell ref="R1:T1"/>
    <mergeCell ref="R2:T2"/>
    <mergeCell ref="R3:T3"/>
    <mergeCell ref="R5:T5"/>
    <mergeCell ref="R6:T6"/>
    <mergeCell ref="R7:T9"/>
    <mergeCell ref="A10:T10"/>
    <mergeCell ref="A11:T11"/>
    <mergeCell ref="A29:T29"/>
    <mergeCell ref="C12:C14"/>
    <mergeCell ref="B12:B14"/>
    <mergeCell ref="R12:R14"/>
    <mergeCell ref="T12:T14"/>
    <mergeCell ref="Q12:Q14"/>
    <mergeCell ref="F13:G13"/>
    <mergeCell ref="H13:I13"/>
    <mergeCell ref="B15:T15"/>
    <mergeCell ref="A26:T26"/>
    <mergeCell ref="A12:A14"/>
    <mergeCell ref="A28:T28"/>
    <mergeCell ref="T16:T18"/>
    <mergeCell ref="U22:U24"/>
    <mergeCell ref="U19:U21"/>
    <mergeCell ref="U16:U18"/>
    <mergeCell ref="A27:T27"/>
    <mergeCell ref="K13:L13"/>
    <mergeCell ref="T19:T21"/>
    <mergeCell ref="S12:S14"/>
    <mergeCell ref="D12:L12"/>
    <mergeCell ref="M14:P14"/>
    <mergeCell ref="M12:P12"/>
    <mergeCell ref="T22:T24"/>
    <mergeCell ref="S16:S24"/>
  </mergeCells>
  <pageMargins left="0.15748031496062992" right="0.19685039370078741" top="0.11811023622047245" bottom="0.15748031496062992" header="0.11811023622047245" footer="0.15748031496062992"/>
  <pageSetup paperSize="9" scale="70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МП "Содействие занятости"</vt:lpstr>
      <vt:lpstr>Прил 3</vt:lpstr>
      <vt:lpstr>'Прил 3'!Область_печати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trud12</dc:creator>
  <cp:lastModifiedBy>Грицюк Марина Геннадьевна</cp:lastModifiedBy>
  <cp:lastPrinted>2018-04-27T08:05:26Z</cp:lastPrinted>
  <dcterms:created xsi:type="dcterms:W3CDTF">2013-06-18T03:36:53Z</dcterms:created>
  <dcterms:modified xsi:type="dcterms:W3CDTF">2018-05-29T03:34:56Z</dcterms:modified>
</cp:coreProperties>
</file>